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Assumptions" sheetId="2" state="visible" r:id="rId2"/>
    <sheet xmlns:r="http://schemas.openxmlformats.org/officeDocument/2006/relationships" name="Workloads" sheetId="3" state="visible" r:id="rId3"/>
    <sheet xmlns:r="http://schemas.openxmlformats.org/officeDocument/2006/relationships" name="Cost_Model" sheetId="4" state="visible" r:id="rId4"/>
    <sheet xmlns:r="http://schemas.openxmlformats.org/officeDocument/2006/relationships" name="Exit_Matrix" sheetId="5" state="visible" r:id="rId5"/>
    <sheet xmlns:r="http://schemas.openxmlformats.org/officeDocument/2006/relationships" name="Summary" sheetId="6" state="visible" r:id="rId6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#,##0.0"/>
    <numFmt numFmtId="165" formatCode="\$#,##0"/>
    <numFmt numFmtId="166" formatCode="\€#,##0"/>
    <numFmt numFmtId="167" formatCode="\€#,##0;[RED]&quot;(€&quot;#,##0\)"/>
    <numFmt numFmtId="168" formatCode="0.0%"/>
    <numFmt numFmtId="169" formatCode="\€#,##0.00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i val="1"/>
      <color rgb="FF000000"/>
      <sz val="11"/>
    </font>
    <font>
      <name val="Arial"/>
      <charset val="1"/>
      <family val="0"/>
      <color rgb="FF0000FF"/>
      <sz val="10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000000"/>
      <sz val="10"/>
    </font>
    <font>
      <name val="Arial"/>
      <charset val="1"/>
      <family val="0"/>
      <color rgb="FF008000"/>
      <sz val="10"/>
    </font>
  </fonts>
  <fills count="6">
    <fill>
      <patternFill/>
    </fill>
    <fill>
      <patternFill patternType="gray125"/>
    </fill>
    <fill>
      <patternFill patternType="solid">
        <fgColor rgb="FFD9E1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FFFFF"/>
      </patternFill>
    </fill>
    <fill>
      <patternFill patternType="solid">
        <fgColor rgb="FF1F3864"/>
        <bgColor rgb="FF333333"/>
      </patternFill>
    </fill>
  </fills>
  <borders count="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77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3" fontId="6" fillId="3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  <xf numFmtId="164" fontId="6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general" vertical="bottom"/>
    </xf>
    <xf numFmtId="0" fontId="5" fillId="2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3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165" fontId="7" fillId="4" borderId="1" applyAlignment="1" pivotButton="0" quotePrefix="0" xfId="0">
      <alignment horizontal="general" vertical="bottom"/>
    </xf>
    <xf numFmtId="166" fontId="9" fillId="0" borderId="1" applyAlignment="1" pivotButton="0" quotePrefix="0" xfId="0">
      <alignment horizontal="general" vertical="bottom"/>
    </xf>
    <xf numFmtId="167" fontId="7" fillId="3" borderId="1" applyAlignment="1" pivotButton="0" quotePrefix="0" xfId="0">
      <alignment horizontal="general" vertical="bottom"/>
    </xf>
    <xf numFmtId="168" fontId="7" fillId="3" borderId="1" applyAlignment="1" pivotButton="0" quotePrefix="0" xfId="0">
      <alignment horizontal="general" vertical="bottom"/>
    </xf>
    <xf numFmtId="169" fontId="9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4" borderId="1" applyAlignment="1" pivotButton="0" quotePrefix="0" xfId="0">
      <alignment horizontal="general" vertical="bottom"/>
    </xf>
    <xf numFmtId="166" fontId="7" fillId="3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166" fontId="10" fillId="0" borderId="1" applyAlignment="1" pivotButton="0" quotePrefix="0" xfId="0">
      <alignment horizontal="right" vertical="center"/>
    </xf>
    <xf numFmtId="167" fontId="10" fillId="0" borderId="1" applyAlignment="1" pivotButton="0" quotePrefix="0" xfId="0">
      <alignment horizontal="right" vertical="center"/>
    </xf>
    <xf numFmtId="168" fontId="10" fillId="0" borderId="1" applyAlignment="1" pivotButton="0" quotePrefix="0" xfId="0">
      <alignment horizontal="right" vertical="center"/>
    </xf>
    <xf numFmtId="169" fontId="10" fillId="0" borderId="1" applyAlignment="1" pivotButton="0" quotePrefix="0" xfId="0">
      <alignment horizontal="right" vertical="center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5" fillId="2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0" fillId="0" borderId="1" applyAlignment="1" pivotButton="0" quotePrefix="0" xfId="0">
      <alignment horizontal="left" vertical="center" wrapText="1"/>
    </xf>
    <xf numFmtId="0" fontId="6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 wrapText="1"/>
    </xf>
    <xf numFmtId="0" fontId="7" fillId="4" borderId="1" applyAlignment="1" pivotButton="0" quotePrefix="0" xfId="0">
      <alignment horizontal="right" vertical="center"/>
    </xf>
    <xf numFmtId="0" fontId="7" fillId="0" borderId="1" applyAlignment="1" pivotButton="0" quotePrefix="0" xfId="0">
      <alignment horizontal="right" vertical="center"/>
    </xf>
    <xf numFmtId="0" fontId="8" fillId="5" borderId="1" applyAlignment="1" pivotButton="0" quotePrefix="0" xfId="0">
      <alignment horizontal="center" vertical="center"/>
    </xf>
    <xf numFmtId="0" fontId="9" fillId="0" borderId="1" applyAlignment="1" pivotButton="0" quotePrefix="0" xfId="0">
      <alignment horizontal="left" vertical="center" wrapText="1"/>
    </xf>
    <xf numFmtId="3" fontId="6" fillId="3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  <xf numFmtId="164" fontId="6" fillId="3" borderId="1" applyAlignment="1" pivotButton="0" quotePrefix="0" xfId="0">
      <alignment horizontal="right" vertical="center"/>
    </xf>
    <xf numFmtId="0" fontId="0" fillId="0" borderId="1" applyAlignment="1" pivotButton="0" quotePrefix="0" xfId="0">
      <alignment horizontal="general" vertical="bottom"/>
    </xf>
    <xf numFmtId="0" fontId="5" fillId="2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general" vertical="bottom"/>
    </xf>
    <xf numFmtId="3" fontId="9" fillId="0" borderId="1" applyAlignment="1" pivotButton="0" quotePrefix="0" xfId="0">
      <alignment horizontal="general" vertical="bottom"/>
    </xf>
    <xf numFmtId="165" fontId="9" fillId="0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general" vertical="bottom"/>
    </xf>
    <xf numFmtId="165" fontId="7" fillId="4" borderId="1" applyAlignment="1" pivotButton="0" quotePrefix="0" xfId="0">
      <alignment horizontal="general" vertical="bottom"/>
    </xf>
    <xf numFmtId="166" fontId="9" fillId="0" borderId="1" applyAlignment="1" pivotButton="0" quotePrefix="0" xfId="0">
      <alignment horizontal="general" vertical="bottom"/>
    </xf>
    <xf numFmtId="167" fontId="7" fillId="3" borderId="1" applyAlignment="1" pivotButton="0" quotePrefix="0" xfId="0">
      <alignment horizontal="general" vertical="bottom"/>
    </xf>
    <xf numFmtId="168" fontId="7" fillId="3" borderId="1" applyAlignment="1" pivotButton="0" quotePrefix="0" xfId="0">
      <alignment horizontal="general" vertical="bottom"/>
    </xf>
    <xf numFmtId="169" fontId="9" fillId="0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0" fontId="7" fillId="4" borderId="1" applyAlignment="1" pivotButton="0" quotePrefix="0" xfId="0">
      <alignment horizontal="general" vertical="bottom"/>
    </xf>
    <xf numFmtId="166" fontId="7" fillId="3" borderId="1" applyAlignment="1" pivotButton="0" quotePrefix="0" xfId="0">
      <alignment horizontal="general" vertical="bottom"/>
    </xf>
    <xf numFmtId="0" fontId="7" fillId="0" borderId="1" applyAlignment="1" pivotButton="0" quotePrefix="0" xfId="0">
      <alignment horizontal="left" vertical="center" wrapText="1"/>
    </xf>
    <xf numFmtId="166" fontId="10" fillId="0" borderId="1" applyAlignment="1" pivotButton="0" quotePrefix="0" xfId="0">
      <alignment horizontal="right" vertical="center"/>
    </xf>
    <xf numFmtId="167" fontId="10" fillId="0" borderId="1" applyAlignment="1" pivotButton="0" quotePrefix="0" xfId="0">
      <alignment horizontal="right" vertical="center"/>
    </xf>
    <xf numFmtId="168" fontId="10" fillId="0" borderId="1" applyAlignment="1" pivotButton="0" quotePrefix="0" xfId="0">
      <alignment horizontal="right" vertical="center"/>
    </xf>
    <xf numFmtId="169" fontId="10" fillId="0" borderId="1" applyAlignment="1" pivotButton="0" quotePrefix="0" xfId="0">
      <alignment horizontal="right" vertical="center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/xl/worksheets/sheet3.xml"/><Relationship Id="rId7" Type="http://schemas.openxmlformats.org/officeDocument/2006/relationships/styles" Target="styles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worksheet" Target="/xl/worksheets/sheet6.xml"/><Relationship Id="rId11" Type="http://schemas.openxmlformats.org/officeDocument/2006/relationships/customXml" Target="../customXml/item3.xml"/><Relationship Id="rId5" Type="http://schemas.openxmlformats.org/officeDocument/2006/relationships/worksheet" Target="/xl/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1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10" customWidth="1" style="38" min="1" max="1"/>
  </cols>
  <sheetData>
    <row r="1" ht="17.35" customHeight="1" s="39">
      <c r="A1" s="40" t="inlineStr">
        <is>
          <t>Claude Managed Agents: Cost Surface &amp; Lock-in Exit Cost Model</t>
        </is>
      </c>
    </row>
    <row r="3" ht="15" customHeight="1" s="39">
      <c r="A3" s="41" t="inlineStr">
        <is>
          <t>Propósito</t>
        </is>
      </c>
    </row>
    <row r="4" ht="60" customHeight="1" s="39">
      <c r="A4" s="42" t="inlineStr">
        <is>
          <t>Modelo de coste total de propiedad (TCO) mensual comparando Claude Managed Agents (MCA) frente a un stack propio (LangGraph + Temporal + observabilidad OTel + sandboxing) para 5 arquetipos de workload enterprise. Acompañado de una matriz de coste de salida (exit cost) si la organización decide migrar fuera de MCA después de haber desplegado.</t>
        </is>
      </c>
    </row>
    <row r="6" ht="15" customHeight="1" s="39">
      <c r="A6" s="41" t="inlineStr">
        <is>
          <t>Convenciones de color</t>
        </is>
      </c>
    </row>
    <row r="7" ht="23.85" customHeight="1" s="39">
      <c r="A7" s="42" t="inlineStr">
        <is>
          <t>Azul: inputs hardcodeados (modificables para escenarios). Negro: fórmulas. Verde: referencias entre hojas. Amarillo: supuesto clave que conviene revisar antes de citar el dato públicamente.</t>
        </is>
      </c>
    </row>
    <row r="9" ht="15" customHeight="1" s="39">
      <c r="A9" s="41" t="inlineStr">
        <is>
          <t>Hojas</t>
        </is>
      </c>
    </row>
    <row r="10" ht="15" customHeight="1" s="39">
      <c r="A10" s="38" t="inlineStr">
        <is>
          <t>1. Assumptions — pricing de modelos, pricing MCA, coste de infra self-hosted, coste de ingeniería</t>
        </is>
      </c>
    </row>
    <row r="11" ht="15" customHeight="1" s="39">
      <c r="A11" s="38" t="inlineStr">
        <is>
          <t>2. Workloads — definición de los 5 arquetipos (concurrencia, tokens, duración, sesiones)</t>
        </is>
      </c>
    </row>
    <row r="12" ht="15" customHeight="1" s="39">
      <c r="A12" s="38" t="inlineStr">
        <is>
          <t>3. Cost_Model — cálculo MCA vs Self-hosted por workload, con desglose infra/modelo</t>
        </is>
      </c>
    </row>
    <row r="13" ht="15" customHeight="1" s="39">
      <c r="A13" s="38" t="inlineStr">
        <is>
          <t>4. Exit_Matrix — coste de migración fuera de MCA en semanas-ingeniero y euros, desglosado por componente</t>
        </is>
      </c>
    </row>
    <row r="14" ht="15" customHeight="1" s="39">
      <c r="A14" s="38" t="inlineStr">
        <is>
          <t>5. Summary — tabla resumen lista para screenshot/carrusel</t>
        </is>
      </c>
    </row>
    <row r="16" ht="15" customHeight="1" s="39">
      <c r="A16" s="41" t="inlineStr">
        <is>
          <t>Limitaciones y advertencias</t>
        </is>
      </c>
    </row>
    <row r="17" ht="90" customHeight="1" s="39">
      <c r="A17" s="42" t="inlineStr">
        <is>
          <t>(1) MCA pricing es el anunciado en abril 2026 — $0.08/hora por instancia de agente + consumo de modelo. (2) El coste self-hosted asume un equipo que ya tiene plataforma de ingeniería; si no la tiene, sumar el coste de construirla (ver sección 'Engineering overhead'). (3) Las assumptions de concurrencia derivan de patrones típicos — cada organización debe ajustar las celdas azules a su caso. (4) Los precios de modelo son aproximados y pueden mover un ±15% sin invalidar las conclusiones direccionales. (5) El modelo NO incluye coste de fallos en producción ni primas por reliability; ese eje se trata en bake-off empírico (fichero separado).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D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8" customWidth="1" style="38" min="1" max="1"/>
    <col width="16" customWidth="1" style="38" min="2" max="2"/>
    <col width="14" customWidth="1" style="38" min="3" max="3"/>
    <col width="55" customWidth="1" style="38" min="4" max="4"/>
  </cols>
  <sheetData>
    <row r="1" ht="17.35" customHeight="1" s="39">
      <c r="A1" s="40" t="inlineStr">
        <is>
          <t>Assumptions</t>
        </is>
      </c>
    </row>
    <row r="3" ht="15" customHeight="1" s="39">
      <c r="A3" s="43" t="inlineStr">
        <is>
          <t>Pricing Claude Managed Agents (MCA)</t>
        </is>
      </c>
      <c r="B3" s="44" t="n"/>
      <c r="C3" s="44" t="n"/>
      <c r="D3" s="45" t="n"/>
    </row>
    <row r="4" ht="15" customHeight="1" s="39">
      <c r="A4" s="46" t="inlineStr">
        <is>
          <t>Coste por instancia de agente</t>
        </is>
      </c>
      <c r="B4" s="47" t="n">
        <v>0.08</v>
      </c>
      <c r="C4" s="48" t="inlineStr">
        <is>
          <t>$/hora</t>
        </is>
      </c>
      <c r="D4" s="46" t="inlineStr">
        <is>
          <t>Anunciado por Anthropic, abril 2026</t>
        </is>
      </c>
    </row>
    <row r="5" ht="15" customHeight="1" s="39">
      <c r="A5" s="46" t="inlineStr">
        <is>
          <t>Tipo de cambio USD→EUR</t>
        </is>
      </c>
      <c r="B5" s="49" t="n">
        <v>0.92</v>
      </c>
      <c r="C5" s="48" t="inlineStr">
        <is>
          <t>€/$</t>
        </is>
      </c>
      <c r="D5" s="46" t="inlineStr">
        <is>
          <t>Ajustar al spot del mes de facturación</t>
        </is>
      </c>
    </row>
    <row r="6" ht="15" customHeight="1" s="39">
      <c r="A6" s="46" t="n"/>
      <c r="B6" s="48" t="n"/>
      <c r="C6" s="48" t="n"/>
      <c r="D6" s="46" t="n"/>
    </row>
    <row r="7" ht="15" customHeight="1" s="39">
      <c r="A7" s="43" t="inlineStr">
        <is>
          <t>Pricing modelos Claude (por millón de tokens, USD)</t>
        </is>
      </c>
      <c r="B7" s="44" t="n"/>
      <c r="C7" s="44" t="n"/>
      <c r="D7" s="45" t="n"/>
    </row>
    <row r="8" ht="15" customHeight="1" s="39">
      <c r="A8" s="50" t="inlineStr">
        <is>
          <t>Modelo</t>
        </is>
      </c>
      <c r="B8" s="51" t="inlineStr">
        <is>
          <t>Input</t>
        </is>
      </c>
      <c r="C8" s="51" t="inlineStr">
        <is>
          <t>Output</t>
        </is>
      </c>
      <c r="D8" s="50" t="inlineStr">
        <is>
          <t>Uso recomendado</t>
        </is>
      </c>
    </row>
    <row r="9" ht="15" customHeight="1" s="39">
      <c r="A9" s="46" t="inlineStr">
        <is>
          <t>Claude Sonnet 4.6</t>
        </is>
      </c>
      <c r="B9" s="47" t="n">
        <v>3</v>
      </c>
      <c r="C9" s="47" t="n">
        <v>15</v>
      </c>
      <c r="D9" s="46" t="inlineStr">
        <is>
          <t>Workload general — default</t>
        </is>
      </c>
    </row>
    <row r="10" ht="15" customHeight="1" s="39">
      <c r="A10" s="46" t="inlineStr">
        <is>
          <t>Claude Opus 4.6</t>
        </is>
      </c>
      <c r="B10" s="47" t="n">
        <v>15</v>
      </c>
      <c r="C10" s="47" t="n">
        <v>75</v>
      </c>
      <c r="D10" s="46" t="inlineStr">
        <is>
          <t>Tareas complejas — razonamiento profundo</t>
        </is>
      </c>
    </row>
    <row r="11" ht="15" customHeight="1" s="39">
      <c r="A11" s="46" t="inlineStr">
        <is>
          <t>Claude Haiku 4.5</t>
        </is>
      </c>
      <c r="B11" s="47" t="n">
        <v>0.8</v>
      </c>
      <c r="C11" s="47" t="n">
        <v>4</v>
      </c>
      <c r="D11" s="46" t="inlineStr">
        <is>
          <t>Clasificación, routing, cargas alto volumen</t>
        </is>
      </c>
    </row>
    <row r="12" ht="15" customHeight="1" s="39">
      <c r="A12" s="46" t="n"/>
      <c r="B12" s="48" t="n"/>
      <c r="C12" s="48" t="n"/>
      <c r="D12" s="46" t="n"/>
    </row>
    <row r="13" ht="15" customHeight="1" s="39">
      <c r="A13" s="43" t="inlineStr">
        <is>
          <t>Coste infra stack propio (por agente-hora concurrente)</t>
        </is>
      </c>
      <c r="B13" s="44" t="n"/>
      <c r="C13" s="44" t="n"/>
      <c r="D13" s="45" t="n"/>
    </row>
    <row r="14" ht="15" customHeight="1" s="39">
      <c r="A14" s="46" t="inlineStr">
        <is>
          <t>Compute (Fargate spot, task pequeño)</t>
        </is>
      </c>
      <c r="B14" s="49" t="n">
        <v>0.012</v>
      </c>
      <c r="C14" s="48" t="inlineStr">
        <is>
          <t>$/hora</t>
        </is>
      </c>
      <c r="D14" s="46" t="inlineStr">
        <is>
          <t>Task 0.5 vCPU + 1GB RAM en spot, blended 24/7</t>
        </is>
      </c>
    </row>
    <row r="15" ht="15" customHeight="1" s="39">
      <c r="A15" s="46" t="inlineStr">
        <is>
          <t>Observabilidad (Langfuse self-hosted + OTel)</t>
        </is>
      </c>
      <c r="B15" s="49" t="n">
        <v>0.002</v>
      </c>
      <c r="C15" s="48" t="inlineStr">
        <is>
          <t>$/hora</t>
        </is>
      </c>
      <c r="D15" s="46" t="inlineStr">
        <is>
          <t>Amortización de la plataforma compartida</t>
        </is>
      </c>
    </row>
    <row r="16" ht="15" customHeight="1" s="39">
      <c r="A16" s="46" t="inlineStr">
        <is>
          <t>Sandboxing (Daytona/Firecracker)</t>
        </is>
      </c>
      <c r="B16" s="49" t="n">
        <v>0.005</v>
      </c>
      <c r="C16" s="48" t="inlineStr">
        <is>
          <t>$/hora</t>
        </is>
      </c>
      <c r="D16" s="46" t="inlineStr">
        <is>
          <t>VM ligera por agente activo</t>
        </is>
      </c>
    </row>
    <row r="17" ht="15" customHeight="1" s="39">
      <c r="A17" s="46" t="inlineStr">
        <is>
          <t>Coste infra total por agente-hora</t>
        </is>
      </c>
      <c r="B17" s="52">
        <f>B14+B15+B16</f>
        <v/>
      </c>
      <c r="C17" s="48" t="inlineStr">
        <is>
          <t>$/hora</t>
        </is>
      </c>
      <c r="D17" s="46" t="inlineStr">
        <is>
          <t>Suma automática</t>
        </is>
      </c>
    </row>
    <row r="18" ht="15" customHeight="1" s="39">
      <c r="A18" s="46" t="n"/>
      <c r="B18" s="48" t="n"/>
      <c r="C18" s="48" t="n"/>
      <c r="D18" s="46" t="n"/>
    </row>
    <row r="19" ht="15" customHeight="1" s="39">
      <c r="A19" s="43" t="inlineStr">
        <is>
          <t>Engineering overhead (setup del stack propio, one-time)</t>
        </is>
      </c>
      <c r="B19" s="44" t="n"/>
      <c r="C19" s="44" t="n"/>
      <c r="D19" s="45" t="n"/>
    </row>
    <row r="20" ht="15" customHeight="1" s="39">
      <c r="A20" s="46" t="inlineStr">
        <is>
          <t>Coste semana-ingeniero senior (España, fully-loaded)</t>
        </is>
      </c>
      <c r="B20" s="49" t="n">
        <v>1500</v>
      </c>
      <c r="C20" s="48" t="inlineStr">
        <is>
          <t>€/semana</t>
        </is>
      </c>
      <c r="D20" s="46" t="inlineStr">
        <is>
          <t>Salario + overhead + herramientas (baseline España 2026 — senior mid-career)</t>
        </is>
      </c>
    </row>
    <row r="21" ht="23.85" customHeight="1" s="39">
      <c r="A21" s="46" t="inlineStr">
        <is>
          <t>Semanas para MVP stack propio (LangGraph + Temporal + OTel + Daytona)</t>
        </is>
      </c>
      <c r="B21" s="47" t="n">
        <v>4</v>
      </c>
      <c r="C21" s="48" t="inlineStr">
        <is>
          <t>semanas</t>
        </is>
      </c>
      <c r="D21" s="46" t="inlineStr">
        <is>
          <t>Equipo de 1 senior dedicado, sin fine-tuning de modelo</t>
        </is>
      </c>
    </row>
    <row r="22" ht="15" customHeight="1" s="39">
      <c r="A22" s="46" t="inlineStr">
        <is>
          <t>Coste setup inicial stack propio</t>
        </is>
      </c>
      <c r="B22" s="52">
        <f>B20*B21</f>
        <v/>
      </c>
      <c r="C22" s="48" t="inlineStr">
        <is>
          <t>€ (one-time)</t>
        </is>
      </c>
      <c r="D22" s="46" t="inlineStr">
        <is>
          <t>Amortizable a 24 meses</t>
        </is>
      </c>
    </row>
    <row r="23" ht="15" customHeight="1" s="39">
      <c r="A23" s="46" t="inlineStr">
        <is>
          <t>Meses de amortización asumidos</t>
        </is>
      </c>
      <c r="B23" s="49" t="n">
        <v>24</v>
      </c>
      <c r="C23" s="48" t="inlineStr">
        <is>
          <t>meses</t>
        </is>
      </c>
      <c r="D23" s="46" t="inlineStr">
        <is>
          <t>Estándar TCO cloud</t>
        </is>
      </c>
    </row>
    <row r="24" ht="15" customHeight="1" s="39">
      <c r="A24" s="46" t="inlineStr">
        <is>
          <t>Amortización mensual del setup</t>
        </is>
      </c>
      <c r="B24" s="52">
        <f>B22/B23</f>
        <v/>
      </c>
      <c r="C24" s="48" t="inlineStr">
        <is>
          <t>€/mes</t>
        </is>
      </c>
      <c r="D24" s="46" t="inlineStr">
        <is>
          <t>Cuota a sumar al coste mensual self-hosted</t>
        </is>
      </c>
    </row>
    <row r="25" ht="15" customHeight="1" s="39">
      <c r="A25" s="46" t="n"/>
      <c r="B25" s="48" t="n"/>
      <c r="C25" s="48" t="n"/>
      <c r="D25" s="46" t="n"/>
    </row>
    <row r="26" ht="15" customHeight="1" s="39">
      <c r="A26" s="43" t="inlineStr">
        <is>
          <t>Engineering overhead MCA (setup onboarding, one-time)</t>
        </is>
      </c>
      <c r="B26" s="44" t="n"/>
      <c r="C26" s="44" t="n"/>
      <c r="D26" s="45" t="n"/>
    </row>
    <row r="27" ht="15" customHeight="1" s="39">
      <c r="A27" s="46" t="inlineStr">
        <is>
          <t>Semanas para onboarding productivo MCA</t>
        </is>
      </c>
      <c r="B27" s="47" t="n">
        <v>1</v>
      </c>
      <c r="C27" s="48" t="inlineStr">
        <is>
          <t>semanas</t>
        </is>
      </c>
      <c r="D27" s="46" t="inlineStr">
        <is>
          <t>SDK + integración tracing + permisos</t>
        </is>
      </c>
    </row>
    <row r="28" ht="15" customHeight="1" s="39">
      <c r="A28" s="46" t="inlineStr">
        <is>
          <t>Coste setup inicial MCA</t>
        </is>
      </c>
      <c r="B28" s="52">
        <f>B20*B27</f>
        <v/>
      </c>
      <c r="C28" s="48" t="inlineStr">
        <is>
          <t>€ (one-time)</t>
        </is>
      </c>
      <c r="D28" s="46" t="inlineStr">
        <is>
          <t>Mucho menor — esta es la ventaja real de MCA</t>
        </is>
      </c>
    </row>
    <row r="29" ht="15" customHeight="1" s="39">
      <c r="A29" s="46" t="inlineStr">
        <is>
          <t>Amortización mensual MCA setup</t>
        </is>
      </c>
      <c r="B29" s="52">
        <f>B28/B23</f>
        <v/>
      </c>
      <c r="C29" s="48" t="inlineStr">
        <is>
          <t>€/mes</t>
        </is>
      </c>
      <c r="D29" s="46" t="inlineStr">
        <is>
          <t>Cuota MCA</t>
        </is>
      </c>
    </row>
  </sheetData>
  <mergeCells count="5">
    <mergeCell ref="A3:D3"/>
    <mergeCell ref="A26:D26"/>
    <mergeCell ref="A7:D7"/>
    <mergeCell ref="A19:D19"/>
    <mergeCell ref="A13:D1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G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2" customWidth="1" style="38" min="1" max="1"/>
    <col width="16" customWidth="1" style="38" min="2" max="6"/>
    <col width="45" customWidth="1" style="38" min="7" max="7"/>
  </cols>
  <sheetData>
    <row r="1" ht="17.35" customHeight="1" s="39">
      <c r="A1" s="40" t="inlineStr">
        <is>
          <t>Workloads: arquetipos enterprise</t>
        </is>
      </c>
    </row>
    <row r="3" ht="39.75" customHeight="1" s="39">
      <c r="A3" s="53" t="inlineStr">
        <is>
          <t>Parámetro</t>
        </is>
      </c>
      <c r="B3" s="53" t="inlineStr">
        <is>
          <t>Chatbot
Interactivo</t>
        </is>
      </c>
      <c r="C3" s="53" t="inlineStr">
        <is>
          <t>Monitor
Autónomo</t>
        </is>
      </c>
      <c r="D3" s="53" t="inlineStr">
        <is>
          <t>Batch
Nocturno</t>
        </is>
      </c>
      <c r="E3" s="53" t="inlineStr">
        <is>
          <t>Extracción
Documental</t>
        </is>
      </c>
      <c r="F3" s="53" t="inlineStr">
        <is>
          <t>Copiloto
Dev</t>
        </is>
      </c>
      <c r="G3" s="53" t="inlineStr">
        <is>
          <t>Notas</t>
        </is>
      </c>
    </row>
    <row r="5" ht="23.85" customHeight="1" s="39">
      <c r="A5" s="54" t="inlineStr">
        <is>
          <t>Sesiones o ejecuciones por día</t>
        </is>
      </c>
      <c r="B5" s="55" t="n">
        <v>1000</v>
      </c>
      <c r="C5" s="55" t="n">
        <v>288</v>
      </c>
      <c r="D5" s="55" t="n">
        <v>2400</v>
      </c>
      <c r="E5" s="55" t="n">
        <v>500</v>
      </c>
      <c r="F5" s="55" t="n">
        <v>3000</v>
      </c>
      <c r="G5" s="54" t="inlineStr">
        <is>
          <t>Monitor: 5 agentes × 288 ciclos/día (cada 5 min). Copiloto: 200 devs × 15 interacciones/día.</t>
        </is>
      </c>
    </row>
    <row r="6" ht="15" customHeight="1" s="39">
      <c r="A6" s="54" t="inlineStr">
        <is>
          <t>Duración media por sesión (min)</t>
        </is>
      </c>
      <c r="B6" s="56" t="n">
        <v>10</v>
      </c>
      <c r="C6" s="56" t="n">
        <v>1</v>
      </c>
      <c r="D6" s="56" t="n">
        <v>0.33</v>
      </c>
      <c r="E6" s="56" t="n">
        <v>2</v>
      </c>
      <c r="F6" s="56" t="n">
        <v>2.5</v>
      </c>
      <c r="G6" s="54" t="inlineStr">
        <is>
          <t>Batch: ~20 segundos/tarea. Copiloto: turno medio.</t>
        </is>
      </c>
    </row>
    <row r="7" ht="23.85" customHeight="1" s="39">
      <c r="A7" s="54" t="inlineStr">
        <is>
          <t>Pico de concurrencia (agentes simultáneos)</t>
        </is>
      </c>
      <c r="B7" s="55" t="n">
        <v>50</v>
      </c>
      <c r="C7" s="55" t="n">
        <v>5</v>
      </c>
      <c r="D7" s="55" t="n">
        <v>50</v>
      </c>
      <c r="E7" s="55" t="n">
        <v>20</v>
      </c>
      <c r="F7" s="55" t="n">
        <v>30</v>
      </c>
      <c r="G7" s="54" t="inlineStr">
        <is>
          <t>MCA factura por instancia viva × horas activas; es la variable clave.</t>
        </is>
      </c>
    </row>
    <row r="8" ht="23.85" customHeight="1" s="39">
      <c r="A8" s="54" t="inlineStr">
        <is>
          <t>Ventana activa (horas/día)</t>
        </is>
      </c>
      <c r="B8" s="57" t="n">
        <v>12</v>
      </c>
      <c r="C8" s="57" t="n">
        <v>24</v>
      </c>
      <c r="D8" s="57" t="n">
        <v>8</v>
      </c>
      <c r="E8" s="57" t="n">
        <v>10</v>
      </c>
      <c r="F8" s="57" t="n">
        <v>10</v>
      </c>
      <c r="G8" s="54" t="inlineStr">
        <is>
          <t>Chatbot: 8-20h. Monitor: 24/7. Batch: noche. Docs/copiloto: horario laboral extendido.</t>
        </is>
      </c>
    </row>
    <row r="9" ht="15" customHeight="1" s="39">
      <c r="A9" s="54" t="inlineStr">
        <is>
          <t>Modelo Claude usado</t>
        </is>
      </c>
      <c r="B9" s="47" t="inlineStr">
        <is>
          <t>Sonnet</t>
        </is>
      </c>
      <c r="C9" s="47" t="inlineStr">
        <is>
          <t>Haiku</t>
        </is>
      </c>
      <c r="D9" s="47" t="inlineStr">
        <is>
          <t>Sonnet</t>
        </is>
      </c>
      <c r="E9" s="47" t="inlineStr">
        <is>
          <t>Sonnet</t>
        </is>
      </c>
      <c r="F9" s="47" t="inlineStr">
        <is>
          <t>Sonnet</t>
        </is>
      </c>
      <c r="G9" s="54" t="inlineStr">
        <is>
          <t>Asunción conservadora — cada org elige según caso.</t>
        </is>
      </c>
    </row>
    <row r="10" ht="23.85" customHeight="1" s="39">
      <c r="A10" s="54" t="inlineStr">
        <is>
          <t>Input tokens por ejecución</t>
        </is>
      </c>
      <c r="B10" s="55" t="n">
        <v>50000</v>
      </c>
      <c r="C10" s="55" t="n">
        <v>3000</v>
      </c>
      <c r="D10" s="55" t="n">
        <v>20000</v>
      </c>
      <c r="E10" s="55" t="n">
        <v>50000</v>
      </c>
      <c r="F10" s="55" t="n">
        <v>20000</v>
      </c>
      <c r="G10" s="54" t="inlineStr">
        <is>
          <t>Chatbot: 10 turnos × 5k input. Otros: valor representativo.</t>
        </is>
      </c>
    </row>
    <row r="11" ht="15" customHeight="1" s="39">
      <c r="A11" s="54" t="inlineStr">
        <is>
          <t>Output tokens por ejecución</t>
        </is>
      </c>
      <c r="B11" s="55" t="n">
        <v>10000</v>
      </c>
      <c r="C11" s="55" t="n">
        <v>500</v>
      </c>
      <c r="D11" s="55" t="n">
        <v>3000</v>
      </c>
      <c r="E11" s="55" t="n">
        <v>5000</v>
      </c>
      <c r="F11" s="55" t="n">
        <v>5000</v>
      </c>
      <c r="G11" s="54" t="inlineStr">
        <is>
          <t>Ratio output/input varía por patrón.</t>
        </is>
      </c>
    </row>
    <row r="12" ht="15" customHeight="1" s="39">
      <c r="A12" s="54" t="inlineStr">
        <is>
          <t>Días activos al mes</t>
        </is>
      </c>
      <c r="B12" s="55" t="n">
        <v>22</v>
      </c>
      <c r="C12" s="55" t="n">
        <v>30</v>
      </c>
      <c r="D12" s="55" t="n">
        <v>22</v>
      </c>
      <c r="E12" s="55" t="n">
        <v>22</v>
      </c>
      <c r="F12" s="55" t="n">
        <v>22</v>
      </c>
      <c r="G12" s="54" t="inlineStr">
        <is>
          <t>Monitor siempre activo; resto laborable.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G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38" min="1" max="1"/>
    <col width="18" customWidth="1" style="38" min="2" max="6"/>
    <col width="36" customWidth="1" style="38" min="7" max="7"/>
  </cols>
  <sheetData>
    <row r="1" ht="17.35" customHeight="1" s="39">
      <c r="A1" s="40" t="inlineStr">
        <is>
          <t>Modelo de coste mensual — MCA vs Self-hosted</t>
        </is>
      </c>
    </row>
    <row r="3" ht="39.75" customHeight="1" s="39">
      <c r="A3" s="53" t="inlineStr">
        <is>
          <t>Concepto</t>
        </is>
      </c>
      <c r="B3" s="53" t="inlineStr">
        <is>
          <t>Chatbot
Interactivo</t>
        </is>
      </c>
      <c r="C3" s="53" t="inlineStr">
        <is>
          <t>Monitor
Autónomo</t>
        </is>
      </c>
      <c r="D3" s="53" t="inlineStr">
        <is>
          <t>Batch
Nocturno</t>
        </is>
      </c>
      <c r="E3" s="53" t="inlineStr">
        <is>
          <t>Extracción
Documental</t>
        </is>
      </c>
      <c r="F3" s="53" t="inlineStr">
        <is>
          <t>Copiloto
Dev</t>
        </is>
      </c>
      <c r="G3" s="53" t="inlineStr">
        <is>
          <t>Fórmula / nota</t>
        </is>
      </c>
    </row>
    <row r="4" ht="15" customHeight="1" s="39">
      <c r="A4" s="58" t="n"/>
      <c r="B4" s="58" t="n"/>
      <c r="C4" s="58" t="n"/>
      <c r="D4" s="58" t="n"/>
      <c r="E4" s="58" t="n"/>
      <c r="F4" s="58" t="n"/>
      <c r="G4" s="58" t="n"/>
    </row>
    <row r="5" ht="15" customHeight="1" s="39">
      <c r="A5" s="59" t="inlineStr">
        <is>
          <t>Volumen mensual derivado</t>
        </is>
      </c>
      <c r="B5" s="44" t="n"/>
      <c r="C5" s="44" t="n"/>
      <c r="D5" s="44" t="n"/>
      <c r="E5" s="44" t="n"/>
      <c r="F5" s="44" t="n"/>
      <c r="G5" s="45" t="n"/>
    </row>
    <row r="6" ht="15" customHeight="1" s="39">
      <c r="A6" s="60" t="inlineStr">
        <is>
          <t>Agent-horas al mes (facturables MCA)</t>
        </is>
      </c>
      <c r="B6" s="61">
        <f>Workloads!B7*Workloads!B8*Workloads!B12</f>
        <v/>
      </c>
      <c r="C6" s="61">
        <f>Workloads!C7*Workloads!C8*Workloads!C12</f>
        <v/>
      </c>
      <c r="D6" s="61">
        <f>Workloads!D7*Workloads!D8*Workloads!D12</f>
        <v/>
      </c>
      <c r="E6" s="61">
        <f>Workloads!E7*Workloads!E8*Workloads!E12</f>
        <v/>
      </c>
      <c r="F6" s="61">
        <f>Workloads!F7*Workloads!F8*Workloads!F12</f>
        <v/>
      </c>
      <c r="G6" s="60" t="inlineStr">
        <is>
          <t>pico_concurrente × horas/día × días/mes</t>
        </is>
      </c>
    </row>
    <row r="7" ht="15" customHeight="1" s="39">
      <c r="A7" s="60" t="inlineStr">
        <is>
          <t>Input tokens al mes</t>
        </is>
      </c>
      <c r="B7" s="61">
        <f>Workloads!B5*Workloads!B10*Workloads!B12</f>
        <v/>
      </c>
      <c r="C7" s="61">
        <f>Workloads!C5*Workloads!C10*Workloads!C12</f>
        <v/>
      </c>
      <c r="D7" s="61">
        <f>Workloads!D5*Workloads!D10*Workloads!D12</f>
        <v/>
      </c>
      <c r="E7" s="61">
        <f>Workloads!E5*Workloads!E10*Workloads!E12</f>
        <v/>
      </c>
      <c r="F7" s="61">
        <f>Workloads!F5*Workloads!F10*Workloads!F12</f>
        <v/>
      </c>
      <c r="G7" s="60" t="inlineStr">
        <is>
          <t>sesiones/día × input_tokens × días/mes</t>
        </is>
      </c>
    </row>
    <row r="8" ht="15" customHeight="1" s="39">
      <c r="A8" s="60" t="inlineStr">
        <is>
          <t>Output tokens al mes</t>
        </is>
      </c>
      <c r="B8" s="61">
        <f>Workloads!B5*Workloads!B11*Workloads!B12</f>
        <v/>
      </c>
      <c r="C8" s="61">
        <f>Workloads!C5*Workloads!C11*Workloads!C12</f>
        <v/>
      </c>
      <c r="D8" s="61">
        <f>Workloads!D5*Workloads!D11*Workloads!D12</f>
        <v/>
      </c>
      <c r="E8" s="61">
        <f>Workloads!E5*Workloads!E11*Workloads!E12</f>
        <v/>
      </c>
      <c r="F8" s="61">
        <f>Workloads!F5*Workloads!F11*Workloads!F12</f>
        <v/>
      </c>
      <c r="G8" s="60" t="inlineStr">
        <is>
          <t>sesiones/día × output_tokens × días/mes</t>
        </is>
      </c>
    </row>
    <row r="9" ht="15" customHeight="1" s="39">
      <c r="A9" s="58" t="n"/>
      <c r="B9" s="58" t="n"/>
      <c r="C9" s="58" t="n"/>
      <c r="D9" s="58" t="n"/>
      <c r="E9" s="58" t="n"/>
      <c r="F9" s="58" t="n"/>
      <c r="G9" s="58" t="n"/>
    </row>
    <row r="10" ht="15" customHeight="1" s="39">
      <c r="A10" s="59" t="inlineStr">
        <is>
          <t>MCA — coste mensual ($)</t>
        </is>
      </c>
      <c r="B10" s="44" t="n"/>
      <c r="C10" s="44" t="n"/>
      <c r="D10" s="44" t="n"/>
      <c r="E10" s="44" t="n"/>
      <c r="F10" s="44" t="n"/>
      <c r="G10" s="45" t="n"/>
    </row>
    <row r="11" ht="15" customHeight="1" s="39">
      <c r="A11" s="60" t="inlineStr">
        <is>
          <t xml:space="preserve">  Coste agent-hours (MCA fee)</t>
        </is>
      </c>
      <c r="B11" s="62">
        <f>B6*Assumptions!$B$4</f>
        <v/>
      </c>
      <c r="C11" s="62">
        <f>C6*Assumptions!$B$4</f>
        <v/>
      </c>
      <c r="D11" s="62">
        <f>D6*Assumptions!$B$4</f>
        <v/>
      </c>
      <c r="E11" s="62">
        <f>E6*Assumptions!$B$4</f>
        <v/>
      </c>
      <c r="F11" s="62">
        <f>F6*Assumptions!$B$4</f>
        <v/>
      </c>
      <c r="G11" s="60" t="inlineStr">
        <is>
          <t>agent-hours × $0.08</t>
        </is>
      </c>
    </row>
    <row r="12" ht="15" customHeight="1" s="39">
      <c r="A12" s="60" t="inlineStr">
        <is>
          <t xml:space="preserve">  Coste tokens (modelo)</t>
        </is>
      </c>
      <c r="B12" s="62">
        <f>IF(Workloads!B9="Sonnet",B7/1000000*Assumptions!$B$9+B8/1000000*Assumptions!$C$9,IF(Workloads!B9="Haiku",B7/1000000*Assumptions!$B$11+B8/1000000*Assumptions!$C$11,B7/1000000*Assumptions!$B$10+B8/1000000*Assumptions!$C$10))</f>
        <v/>
      </c>
      <c r="C12" s="62">
        <f>IF(Workloads!C9="Sonnet",C7/1000000*Assumptions!$B$9+C8/1000000*Assumptions!$C$9,IF(Workloads!C9="Haiku",C7/1000000*Assumptions!$B$11+C8/1000000*Assumptions!$C$11,C7/1000000*Assumptions!$B$10+C8/1000000*Assumptions!$C$10))</f>
        <v/>
      </c>
      <c r="D12" s="62">
        <f>IF(Workloads!D9="Sonnet",D7/1000000*Assumptions!$B$9+D8/1000000*Assumptions!$C$9,IF(Workloads!D9="Haiku",D7/1000000*Assumptions!$B$11+D8/1000000*Assumptions!$C$11,D7/1000000*Assumptions!$B$10+D8/1000000*Assumptions!$C$10))</f>
        <v/>
      </c>
      <c r="E12" s="62">
        <f>IF(Workloads!E9="Sonnet",E7/1000000*Assumptions!$B$9+E8/1000000*Assumptions!$C$9,IF(Workloads!E9="Haiku",E7/1000000*Assumptions!$B$11+E8/1000000*Assumptions!$C$11,E7/1000000*Assumptions!$B$10+E8/1000000*Assumptions!$C$10))</f>
        <v/>
      </c>
      <c r="F12" s="62">
        <f>IF(Workloads!F9="Sonnet",F7/1000000*Assumptions!$B$9+F8/1000000*Assumptions!$C$9,IF(Workloads!F9="Haiku",F7/1000000*Assumptions!$B$11+F8/1000000*Assumptions!$C$11,F7/1000000*Assumptions!$B$10+F8/1000000*Assumptions!$C$10))</f>
        <v/>
      </c>
      <c r="G12" s="60" t="inlineStr">
        <is>
          <t>tokens × precio según modelo</t>
        </is>
      </c>
    </row>
    <row r="13" ht="15" customHeight="1" s="39">
      <c r="A13" s="63" t="inlineStr">
        <is>
          <t xml:space="preserve">  Subtotal MCA ($)</t>
        </is>
      </c>
      <c r="B13" s="64">
        <f>B11+B12</f>
        <v/>
      </c>
      <c r="C13" s="64">
        <f>C11+C12</f>
        <v/>
      </c>
      <c r="D13" s="64">
        <f>D11+D12</f>
        <v/>
      </c>
      <c r="E13" s="64">
        <f>E11+E12</f>
        <v/>
      </c>
      <c r="F13" s="64">
        <f>F11+F12</f>
        <v/>
      </c>
      <c r="G13" s="60" t="inlineStr">
        <is>
          <t>Suma</t>
        </is>
      </c>
    </row>
    <row r="14" ht="15" customHeight="1" s="39">
      <c r="A14" s="58" t="n"/>
      <c r="B14" s="58" t="n"/>
      <c r="C14" s="58" t="n"/>
      <c r="D14" s="58" t="n"/>
      <c r="E14" s="58" t="n"/>
      <c r="F14" s="58" t="n"/>
      <c r="G14" s="58" t="n"/>
    </row>
    <row r="15" ht="15" customHeight="1" s="39">
      <c r="A15" s="59" t="inlineStr">
        <is>
          <t>Self-hosted — coste mensual ($)</t>
        </is>
      </c>
      <c r="B15" s="44" t="n"/>
      <c r="C15" s="44" t="n"/>
      <c r="D15" s="44" t="n"/>
      <c r="E15" s="44" t="n"/>
      <c r="F15" s="44" t="n"/>
      <c r="G15" s="45" t="n"/>
    </row>
    <row r="16" ht="15" customHeight="1" s="39">
      <c r="A16" s="60" t="inlineStr">
        <is>
          <t xml:space="preserve">  Coste infra (compute + obs + sandbox)</t>
        </is>
      </c>
      <c r="B16" s="62">
        <f>B6*Assumptions!$B$17</f>
        <v/>
      </c>
      <c r="C16" s="62">
        <f>C6*Assumptions!$B$17</f>
        <v/>
      </c>
      <c r="D16" s="62">
        <f>D6*Assumptions!$B$17</f>
        <v/>
      </c>
      <c r="E16" s="62">
        <f>E6*Assumptions!$B$17</f>
        <v/>
      </c>
      <c r="F16" s="62">
        <f>F6*Assumptions!$B$17</f>
        <v/>
      </c>
      <c r="G16" s="60" t="inlineStr">
        <is>
          <t>agent-hours × coste infra/hora</t>
        </is>
      </c>
    </row>
    <row r="17" ht="15" customHeight="1" s="39">
      <c r="A17" s="60" t="inlineStr">
        <is>
          <t xml:space="preserve">  Coste tokens (modelo)</t>
        </is>
      </c>
      <c r="B17" s="62">
        <f>B12</f>
        <v/>
      </c>
      <c r="C17" s="62">
        <f>C12</f>
        <v/>
      </c>
      <c r="D17" s="62">
        <f>D12</f>
        <v/>
      </c>
      <c r="E17" s="62">
        <f>E12</f>
        <v/>
      </c>
      <c r="F17" s="62">
        <f>F12</f>
        <v/>
      </c>
      <c r="G17" s="60" t="inlineStr">
        <is>
          <t>Mismo coste de modelo que MCA</t>
        </is>
      </c>
    </row>
    <row r="18" ht="15" customHeight="1" s="39">
      <c r="A18" s="60" t="inlineStr">
        <is>
          <t xml:space="preserve">  Subtotal operativo</t>
        </is>
      </c>
      <c r="B18" s="62">
        <f>B16+B17</f>
        <v/>
      </c>
      <c r="C18" s="62">
        <f>C16+C17</f>
        <v/>
      </c>
      <c r="D18" s="62">
        <f>D16+D17</f>
        <v/>
      </c>
      <c r="E18" s="62">
        <f>E16+E17</f>
        <v/>
      </c>
      <c r="F18" s="62">
        <f>F16+F17</f>
        <v/>
      </c>
      <c r="G18" s="58" t="n"/>
    </row>
    <row r="19" ht="15" customHeight="1" s="39">
      <c r="A19" s="60" t="inlineStr">
        <is>
          <t xml:space="preserve">  Amortización setup inicial</t>
        </is>
      </c>
      <c r="B19" s="62">
        <f>Assumptions!$B$24/Assumptions!$B$5</f>
        <v/>
      </c>
      <c r="C19" s="62">
        <f>Assumptions!$B$24/Assumptions!$B$5</f>
        <v/>
      </c>
      <c r="D19" s="62">
        <f>Assumptions!$B$24/Assumptions!$B$5</f>
        <v/>
      </c>
      <c r="E19" s="62">
        <f>Assumptions!$B$24/Assumptions!$B$5</f>
        <v/>
      </c>
      <c r="F19" s="62">
        <f>Assumptions!$B$24/Assumptions!$B$5</f>
        <v/>
      </c>
      <c r="G19" s="60" t="inlineStr">
        <is>
          <t>setup€ / 24m, convertido a USD</t>
        </is>
      </c>
    </row>
    <row r="20" ht="15" customHeight="1" s="39">
      <c r="A20" s="63" t="inlineStr">
        <is>
          <t xml:space="preserve">  Subtotal Self-hosted ($)</t>
        </is>
      </c>
      <c r="B20" s="64">
        <f>B18+B19</f>
        <v/>
      </c>
      <c r="C20" s="64">
        <f>C18+C19</f>
        <v/>
      </c>
      <c r="D20" s="64">
        <f>D18+D19</f>
        <v/>
      </c>
      <c r="E20" s="64">
        <f>E18+E19</f>
        <v/>
      </c>
      <c r="F20" s="64">
        <f>F18+F19</f>
        <v/>
      </c>
      <c r="G20" s="58" t="n"/>
    </row>
    <row r="21" ht="15" customHeight="1" s="39">
      <c r="A21" s="58" t="n"/>
      <c r="B21" s="58" t="n"/>
      <c r="C21" s="58" t="n"/>
      <c r="D21" s="58" t="n"/>
      <c r="E21" s="58" t="n"/>
      <c r="F21" s="58" t="n"/>
      <c r="G21" s="58" t="n"/>
    </row>
    <row r="22" ht="15" customHeight="1" s="39">
      <c r="A22" s="59" t="inlineStr">
        <is>
          <t>Comparativa mensual (€)</t>
        </is>
      </c>
      <c r="B22" s="44" t="n"/>
      <c r="C22" s="44" t="n"/>
      <c r="D22" s="44" t="n"/>
      <c r="E22" s="44" t="n"/>
      <c r="F22" s="44" t="n"/>
      <c r="G22" s="45" t="n"/>
    </row>
    <row r="23" ht="15" customHeight="1" s="39">
      <c r="A23" s="63" t="inlineStr">
        <is>
          <t>Total MCA (€/mes)</t>
        </is>
      </c>
      <c r="B23" s="65">
        <f>B13*Assumptions!$B$5</f>
        <v/>
      </c>
      <c r="C23" s="65">
        <f>C13*Assumptions!$B$5</f>
        <v/>
      </c>
      <c r="D23" s="65">
        <f>D13*Assumptions!$B$5</f>
        <v/>
      </c>
      <c r="E23" s="65">
        <f>E13*Assumptions!$B$5</f>
        <v/>
      </c>
      <c r="F23" s="65">
        <f>F13*Assumptions!$B$5</f>
        <v/>
      </c>
      <c r="G23" s="58" t="n"/>
    </row>
    <row r="24" ht="15" customHeight="1" s="39">
      <c r="A24" s="63" t="inlineStr">
        <is>
          <t>Total Self-hosted (€/mes)</t>
        </is>
      </c>
      <c r="B24" s="65">
        <f>B20*Assumptions!$B$5</f>
        <v/>
      </c>
      <c r="C24" s="65">
        <f>C20*Assumptions!$B$5</f>
        <v/>
      </c>
      <c r="D24" s="65">
        <f>D20*Assumptions!$B$5</f>
        <v/>
      </c>
      <c r="E24" s="65">
        <f>E20*Assumptions!$B$5</f>
        <v/>
      </c>
      <c r="F24" s="65">
        <f>F20*Assumptions!$B$5</f>
        <v/>
      </c>
      <c r="G24" s="58" t="n"/>
    </row>
    <row r="25" ht="15" customHeight="1" s="39">
      <c r="A25" s="63" t="inlineStr">
        <is>
          <t>Sobrecoste MCA (€/mes)</t>
        </is>
      </c>
      <c r="B25" s="66">
        <f>B23-B24</f>
        <v/>
      </c>
      <c r="C25" s="66">
        <f>C23-C24</f>
        <v/>
      </c>
      <c r="D25" s="66">
        <f>D23-D24</f>
        <v/>
      </c>
      <c r="E25" s="66">
        <f>E23-E24</f>
        <v/>
      </c>
      <c r="F25" s="66">
        <f>F23-F24</f>
        <v/>
      </c>
      <c r="G25" s="58" t="n"/>
    </row>
    <row r="26" ht="15" customHeight="1" s="39">
      <c r="A26" s="63" t="inlineStr">
        <is>
          <t>Sobrecoste MCA (%)</t>
        </is>
      </c>
      <c r="B26" s="67">
        <f>IFERROR((B23-B24)/B24,0)</f>
        <v/>
      </c>
      <c r="C26" s="67">
        <f>IFERROR((C23-C24)/C24,0)</f>
        <v/>
      </c>
      <c r="D26" s="67">
        <f>IFERROR((D23-D24)/D24,0)</f>
        <v/>
      </c>
      <c r="E26" s="67">
        <f>IFERROR((E23-E24)/E24,0)</f>
        <v/>
      </c>
      <c r="F26" s="67">
        <f>IFERROR((F23-F24)/F24,0)</f>
        <v/>
      </c>
      <c r="G26" s="58" t="n"/>
    </row>
    <row r="27" ht="15" customHeight="1" s="39">
      <c r="A27" s="58" t="n"/>
      <c r="B27" s="58" t="n"/>
      <c r="C27" s="58" t="n"/>
      <c r="D27" s="58" t="n"/>
      <c r="E27" s="58" t="n"/>
      <c r="F27" s="58" t="n"/>
      <c r="G27" s="58" t="n"/>
    </row>
    <row r="28" ht="15" customHeight="1" s="39">
      <c r="A28" s="59" t="inlineStr">
        <is>
          <t>Coste unitario por ejecución</t>
        </is>
      </c>
      <c r="B28" s="44" t="n"/>
      <c r="C28" s="44" t="n"/>
      <c r="D28" s="44" t="n"/>
      <c r="E28" s="44" t="n"/>
      <c r="F28" s="44" t="n"/>
      <c r="G28" s="45" t="n"/>
    </row>
    <row r="29" ht="15" customHeight="1" s="39">
      <c r="A29" s="60" t="inlineStr">
        <is>
          <t>Ejecuciones/mes</t>
        </is>
      </c>
      <c r="B29" s="61">
        <f>Workloads!B5*Workloads!B12</f>
        <v/>
      </c>
      <c r="C29" s="61">
        <f>Workloads!C5*Workloads!C12</f>
        <v/>
      </c>
      <c r="D29" s="61">
        <f>Workloads!D5*Workloads!D12</f>
        <v/>
      </c>
      <c r="E29" s="61">
        <f>Workloads!E5*Workloads!E12</f>
        <v/>
      </c>
      <c r="F29" s="61">
        <f>Workloads!F5*Workloads!F12</f>
        <v/>
      </c>
      <c r="G29" s="58" t="n"/>
    </row>
    <row r="30" ht="15" customHeight="1" s="39">
      <c r="A30" s="60" t="inlineStr">
        <is>
          <t>Coste por ejecución MCA (€)</t>
        </is>
      </c>
      <c r="B30" s="68">
        <f>IFERROR(B23/B29,0)</f>
        <v/>
      </c>
      <c r="C30" s="68">
        <f>IFERROR(C23/C29,0)</f>
        <v/>
      </c>
      <c r="D30" s="68">
        <f>IFERROR(D23/D29,0)</f>
        <v/>
      </c>
      <c r="E30" s="68">
        <f>IFERROR(E23/E29,0)</f>
        <v/>
      </c>
      <c r="F30" s="68">
        <f>IFERROR(F23/F29,0)</f>
        <v/>
      </c>
      <c r="G30" s="58" t="n"/>
    </row>
    <row r="31" ht="15" customHeight="1" s="39">
      <c r="A31" s="60" t="inlineStr">
        <is>
          <t>Coste por ejecución Self-hosted (€)</t>
        </is>
      </c>
      <c r="B31" s="68">
        <f>IFERROR(B24/B29,0)</f>
        <v/>
      </c>
      <c r="C31" s="68">
        <f>IFERROR(C24/C29,0)</f>
        <v/>
      </c>
      <c r="D31" s="68">
        <f>IFERROR(D24/D29,0)</f>
        <v/>
      </c>
      <c r="E31" s="68">
        <f>IFERROR(E24/E29,0)</f>
        <v/>
      </c>
      <c r="F31" s="68">
        <f>IFERROR(F24/F29,0)</f>
        <v/>
      </c>
      <c r="G31" s="58" t="n"/>
    </row>
    <row r="32" ht="15" customHeight="1" s="39">
      <c r="A32" s="58" t="n"/>
      <c r="B32" s="58" t="n"/>
      <c r="C32" s="58" t="n"/>
      <c r="D32" s="58" t="n"/>
      <c r="E32" s="58" t="n"/>
      <c r="F32" s="58" t="n"/>
      <c r="G32" s="58" t="n"/>
    </row>
    <row r="33" ht="15" customHeight="1" s="39">
      <c r="A33" s="59" t="inlineStr">
        <is>
          <t>Análisis: peso del 'agent fee' en el coste total MCA</t>
        </is>
      </c>
      <c r="B33" s="44" t="n"/>
      <c r="C33" s="44" t="n"/>
      <c r="D33" s="44" t="n"/>
      <c r="E33" s="44" t="n"/>
      <c r="F33" s="44" t="n"/>
      <c r="G33" s="45" t="n"/>
    </row>
    <row r="34" ht="15" customHeight="1" s="39">
      <c r="A34" s="60" t="inlineStr">
        <is>
          <t>% del coste MCA que NO es modelo (el agent fee puro)</t>
        </is>
      </c>
      <c r="B34" s="67">
        <f>IFERROR(B11/B13,0)</f>
        <v/>
      </c>
      <c r="C34" s="67">
        <f>IFERROR(C11/C13,0)</f>
        <v/>
      </c>
      <c r="D34" s="67">
        <f>IFERROR(D11/D13,0)</f>
        <v/>
      </c>
      <c r="E34" s="67">
        <f>IFERROR(E11/E13,0)</f>
        <v/>
      </c>
      <c r="F34" s="67">
        <f>IFERROR(F11/F13,0)</f>
        <v/>
      </c>
      <c r="G34" s="58" t="n"/>
    </row>
  </sheetData>
  <mergeCells count="6">
    <mergeCell ref="A22:G22"/>
    <mergeCell ref="A15:G15"/>
    <mergeCell ref="A28:G28"/>
    <mergeCell ref="A33:G33"/>
    <mergeCell ref="A10:G10"/>
    <mergeCell ref="A5:G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G16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38" min="1" max="1"/>
    <col width="17" customWidth="1" style="38" min="2" max="6"/>
    <col width="55" customWidth="1" style="38" min="7" max="7"/>
  </cols>
  <sheetData>
    <row r="1" ht="17.35" customHeight="1" s="39">
      <c r="A1" s="40" t="inlineStr">
        <is>
          <t>Matriz de coste de salida — migración fuera de MCA</t>
        </is>
      </c>
    </row>
    <row r="3" ht="15" customHeight="1" s="39">
      <c r="A3" s="69" t="inlineStr">
        <is>
          <t>Unidad: semanas-ingeniero (senior).</t>
        </is>
      </c>
    </row>
    <row r="5" ht="39.75" customHeight="1" s="39">
      <c r="A5" s="53" t="inlineStr">
        <is>
          <t>Componente</t>
        </is>
      </c>
      <c r="B5" s="53" t="inlineStr">
        <is>
          <t>Cara al
cliente</t>
        </is>
      </c>
      <c r="C5" s="53" t="inlineStr">
        <is>
          <t>Interno
batch</t>
        </is>
      </c>
      <c r="D5" s="53" t="inlineStr">
        <is>
          <t>Copiloto
interno</t>
        </is>
      </c>
      <c r="E5" s="53" t="inlineStr">
        <is>
          <t>Sub-total
semanas</t>
        </is>
      </c>
      <c r="F5" s="53" t="inlineStr">
        <is>
          <t>Coste (€)
prom.</t>
        </is>
      </c>
      <c r="G5" s="53" t="inlineStr">
        <is>
          <t>Notas</t>
        </is>
      </c>
    </row>
    <row r="6" ht="23.85" customHeight="1" s="39">
      <c r="A6" s="54" t="inlineStr">
        <is>
          <t>Runtime / resandboxing</t>
        </is>
      </c>
      <c r="B6" s="47" t="n">
        <v>3</v>
      </c>
      <c r="C6" s="47" t="n">
        <v>2</v>
      </c>
      <c r="D6" s="47" t="n">
        <v>2</v>
      </c>
      <c r="E6" s="52">
        <f>SUM(B6:D6)</f>
        <v/>
      </c>
      <c r="F6" s="65">
        <f>AVERAGE(B6:D6)*Assumptions!$B$20</f>
        <v/>
      </c>
      <c r="G6" s="54" t="inlineStr">
        <is>
          <t>Reescribir orquestación en LangGraph+Temporal+Daytona. Más pesado en cara al cliente por edge cases.</t>
        </is>
      </c>
    </row>
    <row r="7" ht="23.85" customHeight="1" s="39">
      <c r="A7" s="54" t="inlineStr">
        <is>
          <t>Observabilidad / re-tracing</t>
        </is>
      </c>
      <c r="B7" s="47" t="n">
        <v>2</v>
      </c>
      <c r="C7" s="47" t="n">
        <v>1</v>
      </c>
      <c r="D7" s="47" t="n">
        <v>1</v>
      </c>
      <c r="E7" s="52">
        <f>SUM(B7:D7)</f>
        <v/>
      </c>
      <c r="F7" s="65">
        <f>AVERAGE(B7:D7)*Assumptions!$B$20</f>
        <v/>
      </c>
      <c r="G7" s="54" t="inlineStr">
        <is>
          <t>Migrar traces a OpenTelemetry. Más trabajo si se usaban features propietarias de MCA.</t>
        </is>
      </c>
    </row>
    <row r="8" ht="23.85" customHeight="1" s="39">
      <c r="A8" s="54" t="inlineStr">
        <is>
          <t>Tool calling (adaptación API)</t>
        </is>
      </c>
      <c r="B8" s="47" t="n">
        <v>2</v>
      </c>
      <c r="C8" s="47" t="n">
        <v>1</v>
      </c>
      <c r="D8" s="47" t="n">
        <v>2</v>
      </c>
      <c r="E8" s="52">
        <f>SUM(B8:D8)</f>
        <v/>
      </c>
      <c r="F8" s="65">
        <f>AVERAGE(B8:D8)*Assumptions!$B$20</f>
        <v/>
      </c>
      <c r="G8" s="54" t="inlineStr">
        <is>
          <t>Reescribir contratos de herramienta — MCA usa convenciones Anthropic.</t>
        </is>
      </c>
    </row>
    <row r="9" ht="15" customHeight="1" s="39">
      <c r="A9" s="54" t="inlineStr">
        <is>
          <t>Billing / metering integration</t>
        </is>
      </c>
      <c r="B9" s="47" t="n">
        <v>1</v>
      </c>
      <c r="C9" s="47" t="n">
        <v>1</v>
      </c>
      <c r="D9" s="47" t="n">
        <v>1</v>
      </c>
      <c r="E9" s="52">
        <f>SUM(B9:D9)</f>
        <v/>
      </c>
      <c r="F9" s="65">
        <f>AVERAGE(B9:D9)*Assumptions!$B$20</f>
        <v/>
      </c>
      <c r="G9" s="54" t="inlineStr">
        <is>
          <t>Desacoplar instrumentación de facturación de la señal MCA.</t>
        </is>
      </c>
    </row>
    <row r="10" ht="15" customHeight="1" s="39">
      <c r="A10" s="54" t="inlineStr">
        <is>
          <t>Team re-training &amp; docs</t>
        </is>
      </c>
      <c r="B10" s="47" t="n">
        <v>1</v>
      </c>
      <c r="C10" s="47" t="n">
        <v>1</v>
      </c>
      <c r="D10" s="47" t="n">
        <v>1</v>
      </c>
      <c r="E10" s="52">
        <f>SUM(B10:D10)</f>
        <v/>
      </c>
      <c r="F10" s="65">
        <f>AVERAGE(B10:D10)*Assumptions!$B$20</f>
        <v/>
      </c>
      <c r="G10" s="54" t="inlineStr">
        <is>
          <t>Runbooks, playbooks, onboarding material.</t>
        </is>
      </c>
    </row>
    <row r="11" ht="15" customHeight="1" s="39">
      <c r="A11" s="54" t="inlineStr">
        <is>
          <t>Paralelo + cutover + rollback</t>
        </is>
      </c>
      <c r="B11" s="47" t="n">
        <v>2</v>
      </c>
      <c r="C11" s="47" t="n">
        <v>1</v>
      </c>
      <c r="D11" s="47" t="n">
        <v>1</v>
      </c>
      <c r="E11" s="52">
        <f>SUM(B11:D11)</f>
        <v/>
      </c>
      <c r="F11" s="65">
        <f>AVERAGE(B11:D11)*Assumptions!$B$20</f>
        <v/>
      </c>
      <c r="G11" s="54" t="inlineStr">
        <is>
          <t>Semanas de operación dual hasta retirar MCA con seguridad.</t>
        </is>
      </c>
    </row>
    <row r="12" ht="15" customHeight="1" s="39">
      <c r="A12" s="63" t="inlineStr">
        <is>
          <t>TOTAL semanas-ing.</t>
        </is>
      </c>
      <c r="B12" s="70">
        <f>SUM(B6:B11)</f>
        <v/>
      </c>
      <c r="C12" s="70">
        <f>SUM(C6:C11)</f>
        <v/>
      </c>
      <c r="D12" s="70">
        <f>SUM(D6:D11)</f>
        <v/>
      </c>
      <c r="E12" s="70">
        <f>SUM(E6:E11)</f>
        <v/>
      </c>
      <c r="F12" s="58" t="n"/>
      <c r="G12" s="58" t="n"/>
    </row>
    <row r="13" ht="15" customHeight="1" s="39">
      <c r="A13" s="63" t="inlineStr">
        <is>
          <t>COSTE TOTAL (€)</t>
        </is>
      </c>
      <c r="B13" s="71">
        <f>B12*Assumptions!$B$20</f>
        <v/>
      </c>
      <c r="C13" s="71">
        <f>C12*Assumptions!$B$20</f>
        <v/>
      </c>
      <c r="D13" s="71">
        <f>D12*Assumptions!$B$20</f>
        <v/>
      </c>
      <c r="E13" s="58" t="n"/>
      <c r="F13" s="58" t="n"/>
      <c r="G13" s="58" t="n"/>
    </row>
    <row r="15" ht="15" customHeight="1" s="39">
      <c r="A15" s="41" t="inlineStr">
        <is>
          <t>Lectura</t>
        </is>
      </c>
    </row>
    <row r="16" ht="54.75" customHeight="1" s="39">
      <c r="A16" s="42" t="inlineStr">
        <is>
          <t>Migrar un workload cara al cliente fuera de MCA representa del orden de un trimestre de un ingeniero senior. Para workloads internos batch o copilotos, la mitad o menos. Este coste hay que ponerlo sobre la mesa ANTES de firmar la adopción de MCA — no después. La pregunta CTO es: ¿qué probabilidad asigno en 24 meses a querer/necesitar migrar fuera?</t>
        </is>
      </c>
    </row>
  </sheetData>
  <mergeCells count="3">
    <mergeCell ref="A3:G3"/>
    <mergeCell ref="A16:G16"/>
    <mergeCell ref="A15:G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F2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38" min="1" max="1"/>
    <col width="17" customWidth="1" style="38" min="2" max="6"/>
  </cols>
  <sheetData>
    <row r="1" ht="17.35" customHeight="1" s="39">
      <c r="A1" s="40" t="inlineStr">
        <is>
          <t>Summary — tabla publicable</t>
        </is>
      </c>
    </row>
    <row r="3" ht="15" customHeight="1" s="39">
      <c r="A3" s="41" t="inlineStr">
        <is>
          <t>Tabla resumen para carrusel LinkedIn / post</t>
        </is>
      </c>
    </row>
    <row r="5" ht="39.75" customHeight="1" s="39">
      <c r="A5" s="53" t="inlineStr">
        <is>
          <t>Workload</t>
        </is>
      </c>
      <c r="B5" s="53" t="inlineStr">
        <is>
          <t>Chatbot
Interactivo</t>
        </is>
      </c>
      <c r="C5" s="53" t="inlineStr">
        <is>
          <t>Monitor
Autónomo</t>
        </is>
      </c>
      <c r="D5" s="53" t="inlineStr">
        <is>
          <t>Batch
Nocturno</t>
        </is>
      </c>
      <c r="E5" s="53" t="inlineStr">
        <is>
          <t>Extracción
Documental</t>
        </is>
      </c>
      <c r="F5" s="53" t="inlineStr">
        <is>
          <t>Copiloto
Dev</t>
        </is>
      </c>
    </row>
    <row r="6" ht="15" customHeight="1" s="39">
      <c r="A6" s="72" t="inlineStr">
        <is>
          <t>MCA (€/mes)</t>
        </is>
      </c>
      <c r="B6" s="73">
        <f>Cost_Model!B23</f>
        <v/>
      </c>
      <c r="C6" s="73">
        <f>Cost_Model!C23</f>
        <v/>
      </c>
      <c r="D6" s="73">
        <f>Cost_Model!D23</f>
        <v/>
      </c>
      <c r="E6" s="73">
        <f>Cost_Model!E23</f>
        <v/>
      </c>
      <c r="F6" s="73">
        <f>Cost_Model!F23</f>
        <v/>
      </c>
    </row>
    <row r="7" ht="15" customHeight="1" s="39">
      <c r="A7" s="72" t="inlineStr">
        <is>
          <t>Self-hosted (€/mes)</t>
        </is>
      </c>
      <c r="B7" s="73">
        <f>Cost_Model!B24</f>
        <v/>
      </c>
      <c r="C7" s="73">
        <f>Cost_Model!C24</f>
        <v/>
      </c>
      <c r="D7" s="73">
        <f>Cost_Model!D24</f>
        <v/>
      </c>
      <c r="E7" s="73">
        <f>Cost_Model!E24</f>
        <v/>
      </c>
      <c r="F7" s="73">
        <f>Cost_Model!F24</f>
        <v/>
      </c>
    </row>
    <row r="8" ht="15" customHeight="1" s="39">
      <c r="A8" s="72" t="inlineStr">
        <is>
          <t>Sobrecoste MCA (€)</t>
        </is>
      </c>
      <c r="B8" s="74">
        <f>Cost_Model!B25</f>
        <v/>
      </c>
      <c r="C8" s="74">
        <f>Cost_Model!C25</f>
        <v/>
      </c>
      <c r="D8" s="74">
        <f>Cost_Model!D25</f>
        <v/>
      </c>
      <c r="E8" s="74">
        <f>Cost_Model!E25</f>
        <v/>
      </c>
      <c r="F8" s="74">
        <f>Cost_Model!F25</f>
        <v/>
      </c>
    </row>
    <row r="9" ht="15" customHeight="1" s="39">
      <c r="A9" s="72" t="inlineStr">
        <is>
          <t>Sobrecoste MCA (%)</t>
        </is>
      </c>
      <c r="B9" s="75">
        <f>Cost_Model!B26</f>
        <v/>
      </c>
      <c r="C9" s="75">
        <f>Cost_Model!C26</f>
        <v/>
      </c>
      <c r="D9" s="75">
        <f>Cost_Model!D26</f>
        <v/>
      </c>
      <c r="E9" s="75">
        <f>Cost_Model!E26</f>
        <v/>
      </c>
      <c r="F9" s="75">
        <f>Cost_Model!F26</f>
        <v/>
      </c>
    </row>
    <row r="10" ht="15" customHeight="1" s="39">
      <c r="A10" s="72" t="inlineStr">
        <is>
          <t>% del coste MCA = fee</t>
        </is>
      </c>
      <c r="B10" s="75">
        <f>Cost_Model!B34</f>
        <v/>
      </c>
      <c r="C10" s="75">
        <f>Cost_Model!C34</f>
        <v/>
      </c>
      <c r="D10" s="75">
        <f>Cost_Model!D34</f>
        <v/>
      </c>
      <c r="E10" s="75">
        <f>Cost_Model!E34</f>
        <v/>
      </c>
      <c r="F10" s="75">
        <f>Cost_Model!F34</f>
        <v/>
      </c>
    </row>
    <row r="11" ht="15" customHeight="1" s="39">
      <c r="A11" s="72" t="inlineStr">
        <is>
          <t>Coste/ejecución MCA (€)</t>
        </is>
      </c>
      <c r="B11" s="76">
        <f>Cost_Model!B30</f>
        <v/>
      </c>
      <c r="C11" s="76">
        <f>Cost_Model!C30</f>
        <v/>
      </c>
      <c r="D11" s="76">
        <f>Cost_Model!D30</f>
        <v/>
      </c>
      <c r="E11" s="76">
        <f>Cost_Model!E30</f>
        <v/>
      </c>
      <c r="F11" s="76">
        <f>Cost_Model!F30</f>
        <v/>
      </c>
    </row>
    <row r="12" ht="15" customHeight="1" s="39">
      <c r="A12" s="72" t="inlineStr">
        <is>
          <t>Coste/ejecución Self (€)</t>
        </is>
      </c>
      <c r="B12" s="76">
        <f>Cost_Model!B31</f>
        <v/>
      </c>
      <c r="C12" s="76">
        <f>Cost_Model!C31</f>
        <v/>
      </c>
      <c r="D12" s="76">
        <f>Cost_Model!D31</f>
        <v/>
      </c>
      <c r="E12" s="76">
        <f>Cost_Model!E31</f>
        <v/>
      </c>
      <c r="F12" s="76">
        <f>Cost_Model!F31</f>
        <v/>
      </c>
    </row>
    <row r="15" ht="15" customHeight="1" s="39">
      <c r="A15" s="41" t="inlineStr">
        <is>
          <t>Conclusiones direccionales</t>
        </is>
      </c>
    </row>
    <row r="16" ht="30" customHeight="1" s="39">
      <c r="A16" s="42" t="inlineStr">
        <is>
          <t>1. Para workloads con concurrencia baja (monitor autónomo, batch), el 'agent fee' es menor en proporción al coste total y MCA compite razonablemente.</t>
        </is>
      </c>
    </row>
    <row r="17" ht="30" customHeight="1" s="39">
      <c r="A17" s="42" t="inlineStr">
        <is>
          <t>2. Para workloads interactivos con alta concurrencia (chatbot, copiloto), el 'agent fee' representa la mayoría del coste incremental de MCA — es ahí donde duele.</t>
        </is>
      </c>
    </row>
    <row r="18" ht="30" customHeight="1" s="39">
      <c r="A18" s="42" t="inlineStr">
        <is>
          <t>3. La pregunta económica no es '¿es caro MCA?' — es '¿cuánto de mi coste total está en el fee de orquestación? ¿y estoy dispuesto a pagarlo por velocidad de time-to-production?'</t>
        </is>
      </c>
    </row>
    <row r="19" ht="30" customHeight="1" s="39">
      <c r="A19" s="42" t="inlineStr">
        <is>
          <t>4. El sobrecoste MCA se paga cash cada mes; el setup del stack propio se paga UNA vez. Cruza break-even rápido en workloads de alta concurrencia.</t>
        </is>
      </c>
    </row>
    <row r="20" ht="30" customHeight="1" s="39">
      <c r="A20" s="42" t="inlineStr">
        <is>
          <t>5. El coste de salida (ver Exit_Matrix) es silencioso pero alto — conviene descontarlo ex-ante si se asigna &gt;20% de probabilidad a querer migrar en 24 meses.</t>
        </is>
      </c>
    </row>
  </sheetData>
  <mergeCells count="6">
    <mergeCell ref="A16:F16"/>
    <mergeCell ref="A19:F19"/>
    <mergeCell ref="A17:F17"/>
    <mergeCell ref="A18:F18"/>
    <mergeCell ref="A20:F20"/>
    <mergeCell ref="A15:F15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2AB06C829E66C48B884131178331AB2" ma:contentTypeVersion="12" ma:contentTypeDescription="Crear nuevo documento." ma:contentTypeScope="" ma:versionID="7422bef716605f9c59bca1078a8a0d73">
  <xsd:schema xmlns:xsd="http://www.w3.org/2001/XMLSchema" xmlns:xs="http://www.w3.org/2001/XMLSchema" xmlns:p="http://schemas.microsoft.com/office/2006/metadata/properties" xmlns:ns2="50815c2b-8ae7-4836-ac34-12310753a2bd" xmlns:ns3="4b1e5f6d-d91d-4a7c-af74-845ff7cc1f76" targetNamespace="http://schemas.microsoft.com/office/2006/metadata/properties" ma:root="true" ma:fieldsID="cdbb3e6701eb597644306d2594d61f27" ns2:_="" ns3:_="">
    <xsd:import namespace="50815c2b-8ae7-4836-ac34-12310753a2bd"/>
    <xsd:import namespace="4b1e5f6d-d91d-4a7c-af74-845ff7cc1f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15c2b-8ae7-4836-ac34-12310753a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5bf027f0-fe8c-4817-a519-a94c34edef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e5f6d-d91d-4a7c-af74-845ff7cc1f7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2cc099d-a1ec-4270-aab4-843716d249b8}" ma:internalName="TaxCatchAll" ma:showField="CatchAllData" ma:web="4b1e5f6d-d91d-4a7c-af74-845ff7cc1f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815c2b-8ae7-4836-ac34-12310753a2bd">
      <Terms xmlns="http://schemas.microsoft.com/office/infopath/2007/PartnerControls"/>
    </lcf76f155ced4ddcb4097134ff3c332f>
    <TaxCatchAll xmlns="4b1e5f6d-d91d-4a7c-af74-845ff7cc1f76" xsi:nil="true"/>
  </documentManagement>
</p:properties>
</file>

<file path=customXml/itemProps1.xml><?xml version="1.0" encoding="utf-8"?>
<ds:datastoreItem xmlns:ds="http://schemas.openxmlformats.org/officeDocument/2006/customXml" ds:itemID="{32DC79EF-262A-4F31-9321-FECD0B3C63CE}"/>
</file>

<file path=customXml/itemProps2.xml><?xml version="1.0" encoding="utf-8"?>
<ds:datastoreItem xmlns:ds="http://schemas.openxmlformats.org/officeDocument/2006/customXml" ds:itemID="{225D6562-D9F2-47F2-B39F-496AF249CF46}"/>
</file>

<file path=customXml/itemProps3.xml><?xml version="1.0" encoding="utf-8"?>
<ds:datastoreItem xmlns:ds="http://schemas.openxmlformats.org/officeDocument/2006/customXml" ds:itemID="{4620C13C-ED94-4430-B747-76855DD0DDB6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revision>0</cp:revision>
  <dcterms:created xsi:type="dcterms:W3CDTF">2026-04-20T19:15:03Z</dcterms:created>
  <dcterms:modified xsi:type="dcterms:W3CDTF">2026-04-20T20:25:52Z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0x01010022AB06C829E66C48B884131178331AB2</vt:lpwstr>
  </property>
</Properties>
</file>